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adamgrzesik/Dropbox/Podcast Jak prowadzić budzet w lokalnej firmie usługowej/"/>
    </mc:Choice>
  </mc:AlternateContent>
  <bookViews>
    <workbookView xWindow="180" yWindow="460" windowWidth="28720" windowHeight="16880" tabRatio="500"/>
  </bookViews>
  <sheets>
    <sheet name="PODCAST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1" i="1" l="1"/>
  <c r="F34" i="1"/>
  <c r="E32" i="1"/>
  <c r="E33" i="1"/>
  <c r="G30" i="1"/>
  <c r="F30" i="1"/>
  <c r="H48" i="1"/>
  <c r="H47" i="1"/>
  <c r="H46" i="1"/>
  <c r="E8" i="1"/>
  <c r="E12" i="1"/>
  <c r="E18" i="1"/>
  <c r="E15" i="1"/>
  <c r="E20" i="1"/>
  <c r="E7" i="1"/>
  <c r="F48" i="1"/>
  <c r="F47" i="1"/>
  <c r="F46" i="1"/>
  <c r="I48" i="1"/>
  <c r="J48" i="1"/>
  <c r="K48" i="1"/>
  <c r="L48" i="1"/>
  <c r="I47" i="1"/>
  <c r="J47" i="1"/>
  <c r="K47" i="1"/>
  <c r="L47" i="1"/>
  <c r="I46" i="1"/>
  <c r="J46" i="1"/>
  <c r="K46" i="1"/>
  <c r="L46" i="1"/>
  <c r="E38" i="1"/>
  <c r="E37" i="1"/>
  <c r="E3" i="1"/>
  <c r="E2" i="1"/>
  <c r="E26" i="1"/>
  <c r="E31" i="1"/>
  <c r="E34" i="1"/>
</calcChain>
</file>

<file path=xl/sharedStrings.xml><?xml version="1.0" encoding="utf-8"?>
<sst xmlns="http://schemas.openxmlformats.org/spreadsheetml/2006/main" count="56" uniqueCount="54">
  <si>
    <t>MARKETING I REKLAMA</t>
  </si>
  <si>
    <t>FACEBOOK</t>
  </si>
  <si>
    <t>GOOGLE</t>
  </si>
  <si>
    <t>REKLAMA</t>
  </si>
  <si>
    <t>INNE</t>
  </si>
  <si>
    <t>USŁUGI OBCE</t>
  </si>
  <si>
    <t>KSIĘGOWOŚĆ, KADRY</t>
  </si>
  <si>
    <t>WYNAGRODZENIA</t>
  </si>
  <si>
    <t>PODSTAWOWE</t>
  </si>
  <si>
    <t>PIT4</t>
  </si>
  <si>
    <t>ZUS</t>
  </si>
  <si>
    <t>ADMINISTRACJA (BIURO)</t>
  </si>
  <si>
    <t>MEDIA</t>
  </si>
  <si>
    <t>ŚRODKI CZYSTOŚCI</t>
  </si>
  <si>
    <t>OCHRONA</t>
  </si>
  <si>
    <t>CZYNSZ</t>
  </si>
  <si>
    <t>TELEFONY, INTERNET</t>
  </si>
  <si>
    <t>KOSZTY STAŁE MIESIĘCZNE</t>
  </si>
  <si>
    <t>KRIOLIPOLIZA</t>
  </si>
  <si>
    <t>KOSMETYKI I MAT. BIEŻĄCE</t>
  </si>
  <si>
    <t>firma 1</t>
  </si>
  <si>
    <t>firma 2</t>
  </si>
  <si>
    <t>PREMIE 10%</t>
  </si>
  <si>
    <t>KOSZTY ZMIENNE MIESIĘCZNE</t>
  </si>
  <si>
    <t>SPRZEDAŻ MIESIĘCZNA</t>
  </si>
  <si>
    <t>EBITDA - zysk operacyjny miesięczny</t>
  </si>
  <si>
    <t>CZĘŚĆ GODZINY</t>
  </si>
  <si>
    <t>KOSZT STAŁY</t>
  </si>
  <si>
    <t>KOSZT USŁUGI</t>
  </si>
  <si>
    <t>MANICURE</t>
  </si>
  <si>
    <t>PEELING</t>
  </si>
  <si>
    <t>KOSZT MATERIAŁÓW</t>
  </si>
  <si>
    <t>PROWIZJA</t>
  </si>
  <si>
    <t>CENA</t>
  </si>
  <si>
    <t>Inwestycje w sprzęt</t>
  </si>
  <si>
    <t>urządzenie 2 - leasing</t>
  </si>
  <si>
    <t>urządzenie 1 - leasing</t>
  </si>
  <si>
    <t>Finansowanie - odsetki od kredytu na działalność</t>
  </si>
  <si>
    <t>Zysk brutto</t>
  </si>
  <si>
    <t>VAT</t>
  </si>
  <si>
    <t>Zysk netto</t>
  </si>
  <si>
    <t>3 gabinety / 4 pracowników</t>
  </si>
  <si>
    <t>pn - pt</t>
  </si>
  <si>
    <t>10:00 - 18:00</t>
  </si>
  <si>
    <t xml:space="preserve">so </t>
  </si>
  <si>
    <t>09:00 - 14:00</t>
  </si>
  <si>
    <t>godzin w miesiącu</t>
  </si>
  <si>
    <t>koszt stały</t>
  </si>
  <si>
    <t>ZYSK na USŁUDZE</t>
  </si>
  <si>
    <t>ZYSK na GODZINĘ</t>
  </si>
  <si>
    <t>SZKLANY SUFIT</t>
  </si>
  <si>
    <t>prowizja</t>
  </si>
  <si>
    <t>KOSZTY MIESIĘCZNE</t>
  </si>
  <si>
    <t>INNE KOSZTY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</si>
</sst>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zł&quot;_);[Red]\(#,##0\ &quot;zł&quot;\)"/>
    <numFmt numFmtId="44" formatCode="_ * #,##0.00_)\ &quot;zł&quot;_ ;_ * \(#,##0.00\)\ &quot;zł&quot;_ ;_ * &quot;-&quot;??_)\ &quot;zł&quot;_ ;_ @_ "/>
    <numFmt numFmtId="164" formatCode="_ * #,##0_)\ &quot;zł&quot;_ ;_ * \(#,##0\)\ &quot;zł&quot;_ ;_ * &quot;-&quot;??_)\ &quot;zł&quot;_ ;_ @_ 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rgb="FF000000"/>
      <name val="Roboto Regular"/>
    </font>
    <font>
      <sz val="12"/>
      <color theme="1"/>
      <name val="Roboto Regular"/>
    </font>
    <font>
      <sz val="14"/>
      <color theme="1"/>
      <name val="Roboto Regular"/>
    </font>
    <font>
      <sz val="11"/>
      <color theme="1"/>
      <name val="Czcionka tekstu podstawowego"/>
      <family val="2"/>
      <charset val="238"/>
    </font>
    <font>
      <i/>
      <sz val="12"/>
      <color theme="1"/>
      <name val="Roboto Regular"/>
    </font>
    <font>
      <b/>
      <sz val="14"/>
      <color theme="1"/>
      <name val="Roboto Regular"/>
    </font>
    <font>
      <b/>
      <sz val="12"/>
      <color theme="1"/>
      <name val="Roboto Regular"/>
    </font>
    <font>
      <b/>
      <i/>
      <sz val="12"/>
      <color theme="1"/>
      <name val="Roboto Regular"/>
    </font>
    <font>
      <b/>
      <sz val="14"/>
      <color rgb="FF000000"/>
      <name val="Roboto Regula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indexed="58"/>
      <name val="Roboto Regular"/>
    </font>
    <font>
      <b/>
      <sz val="14"/>
      <color theme="0"/>
      <name val="Roboto Regular"/>
    </font>
    <font>
      <b/>
      <sz val="12"/>
      <color theme="0"/>
      <name val="Roboto Regular"/>
    </font>
    <font>
      <sz val="18"/>
      <color theme="1"/>
      <name val="Roboto Regular"/>
    </font>
    <font>
      <sz val="22"/>
      <color theme="1"/>
      <name val="Roboto Regula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44" fontId="1" fillId="0" borderId="0" applyFont="0" applyFill="0" applyBorder="0" applyAlignment="0" applyProtection="0"/>
    <xf numFmtId="0" fontId="5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56">
    <xf numFmtId="0" fontId="0" fillId="0" borderId="0" xfId="0"/>
    <xf numFmtId="0" fontId="6" fillId="0" borderId="1" xfId="2" applyNumberFormat="1" applyFont="1" applyBorder="1" applyAlignment="1">
      <alignment horizontal="right"/>
    </xf>
    <xf numFmtId="3" fontId="13" fillId="2" borderId="1" xfId="2" applyNumberFormat="1" applyFont="1" applyFill="1" applyBorder="1" applyAlignment="1">
      <alignment horizontal="left"/>
    </xf>
    <xf numFmtId="0" fontId="8" fillId="0" borderId="1" xfId="2" applyNumberFormat="1" applyFont="1" applyBorder="1" applyAlignment="1"/>
    <xf numFmtId="0" fontId="10" fillId="0" borderId="1" xfId="0" applyFont="1" applyBorder="1" applyAlignment="1">
      <alignment horizontal="right"/>
    </xf>
    <xf numFmtId="0" fontId="8" fillId="2" borderId="1" xfId="0" applyFont="1" applyFill="1" applyBorder="1"/>
    <xf numFmtId="164" fontId="8" fillId="2" borderId="1" xfId="1" applyNumberFormat="1" applyFont="1" applyFill="1" applyBorder="1"/>
    <xf numFmtId="0" fontId="4" fillId="2" borderId="1" xfId="0" applyFont="1" applyFill="1" applyBorder="1"/>
    <xf numFmtId="0" fontId="6" fillId="0" borderId="1" xfId="2" applyNumberFormat="1" applyFont="1" applyFill="1" applyBorder="1" applyAlignment="1">
      <alignment horizontal="right"/>
    </xf>
    <xf numFmtId="164" fontId="3" fillId="2" borderId="1" xfId="1" applyNumberFormat="1" applyFont="1" applyFill="1" applyBorder="1"/>
    <xf numFmtId="0" fontId="7" fillId="0" borderId="1" xfId="0" applyFont="1" applyBorder="1" applyAlignment="1">
      <alignment horizontal="right"/>
    </xf>
    <xf numFmtId="0" fontId="8" fillId="0" borderId="1" xfId="0" applyFont="1" applyBorder="1"/>
    <xf numFmtId="164" fontId="8" fillId="0" borderId="1" xfId="1" applyNumberFormat="1" applyFont="1" applyBorder="1"/>
    <xf numFmtId="0" fontId="4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164" fontId="3" fillId="0" borderId="1" xfId="1" applyNumberFormat="1" applyFont="1" applyBorder="1"/>
    <xf numFmtId="0" fontId="9" fillId="0" borderId="1" xfId="0" applyFont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164" fontId="3" fillId="0" borderId="1" xfId="1" applyNumberFormat="1" applyFont="1" applyFill="1" applyBorder="1"/>
    <xf numFmtId="0" fontId="3" fillId="0" borderId="0" xfId="0" applyFont="1"/>
    <xf numFmtId="0" fontId="8" fillId="0" borderId="0" xfId="0" applyFont="1"/>
    <xf numFmtId="164" fontId="3" fillId="0" borderId="0" xfId="1" applyNumberFormat="1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3" fillId="0" borderId="1" xfId="0" applyFont="1" applyBorder="1"/>
    <xf numFmtId="164" fontId="3" fillId="0" borderId="1" xfId="0" applyNumberFormat="1" applyFont="1" applyBorder="1"/>
    <xf numFmtId="164" fontId="7" fillId="3" borderId="1" xfId="1" applyNumberFormat="1" applyFont="1" applyFill="1" applyBorder="1"/>
    <xf numFmtId="0" fontId="7" fillId="3" borderId="1" xfId="0" applyFont="1" applyFill="1" applyBorder="1" applyAlignment="1">
      <alignment horizontal="center"/>
    </xf>
    <xf numFmtId="164" fontId="7" fillId="3" borderId="1" xfId="0" applyNumberFormat="1" applyFont="1" applyFill="1" applyBorder="1"/>
    <xf numFmtId="0" fontId="7" fillId="0" borderId="0" xfId="0" applyFont="1"/>
    <xf numFmtId="164" fontId="8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2" fillId="0" borderId="1" xfId="0" applyFont="1" applyBorder="1"/>
    <xf numFmtId="0" fontId="10" fillId="0" borderId="1" xfId="0" applyFont="1" applyBorder="1"/>
    <xf numFmtId="164" fontId="2" fillId="0" borderId="1" xfId="1" applyNumberFormat="1" applyFont="1" applyBorder="1"/>
    <xf numFmtId="0" fontId="14" fillId="4" borderId="1" xfId="0" applyFont="1" applyFill="1" applyBorder="1"/>
    <xf numFmtId="6" fontId="14" fillId="4" borderId="1" xfId="0" applyNumberFormat="1" applyFont="1" applyFill="1" applyBorder="1" applyAlignment="1">
      <alignment horizontal="right"/>
    </xf>
    <xf numFmtId="164" fontId="15" fillId="5" borderId="1" xfId="0" applyNumberFormat="1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164" fontId="14" fillId="5" borderId="1" xfId="0" applyNumberFormat="1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164" fontId="7" fillId="6" borderId="1" xfId="1" applyNumberFormat="1" applyFont="1" applyFill="1" applyBorder="1"/>
    <xf numFmtId="0" fontId="7" fillId="7" borderId="1" xfId="0" applyFont="1" applyFill="1" applyBorder="1" applyAlignment="1">
      <alignment horizontal="center"/>
    </xf>
    <xf numFmtId="164" fontId="7" fillId="7" borderId="1" xfId="0" applyNumberFormat="1" applyFont="1" applyFill="1" applyBorder="1"/>
    <xf numFmtId="0" fontId="2" fillId="0" borderId="1" xfId="0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64" fontId="10" fillId="0" borderId="1" xfId="1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4" fontId="8" fillId="0" borderId="1" xfId="1" applyNumberFormat="1" applyFont="1" applyBorder="1" applyAlignment="1">
      <alignment horizontal="center"/>
    </xf>
    <xf numFmtId="9" fontId="3" fillId="0" borderId="0" xfId="0" applyNumberFormat="1" applyFont="1"/>
    <xf numFmtId="0" fontId="16" fillId="0" borderId="1" xfId="0" applyFont="1" applyBorder="1" applyAlignment="1">
      <alignment horizontal="center" vertical="center" textRotation="90"/>
    </xf>
    <xf numFmtId="0" fontId="17" fillId="0" borderId="1" xfId="0" applyFont="1" applyBorder="1" applyAlignment="1">
      <alignment horizontal="center" vertical="center" textRotation="90"/>
    </xf>
  </cellXfs>
  <cellStyles count="19">
    <cellStyle name="Hiperlink" xfId="3" builtinId="8" hidden="1"/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" xfId="15" builtinId="8" hidden="1"/>
    <cellStyle name="Hiperlink" xfId="17" builtinId="8" hidden="1"/>
    <cellStyle name="Norm." xfId="0" builtinId="0"/>
    <cellStyle name="Normalny 5" xfId="2"/>
    <cellStyle name="Odwiedzone hiperłącze" xfId="4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  <cellStyle name="Odwiedzone hiperłącze" xfId="14" builtinId="9" hidden="1"/>
    <cellStyle name="Odwiedzone hiperłącze" xfId="16" builtinId="9" hidden="1"/>
    <cellStyle name="Odwiedzone hiperłącze" xfId="18" builtinId="9" hidden="1"/>
    <cellStyle name="Walutowy" xfId="1" builtinId="4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9</xdr:col>
      <xdr:colOff>159467</xdr:colOff>
      <xdr:row>8</xdr:row>
      <xdr:rowOff>19767</xdr:rowOff>
    </xdr:to>
    <xdr:sp macro="" textlink="">
      <xdr:nvSpPr>
        <xdr:cNvPr id="2" name="PoleTekstowe 1"/>
        <xdr:cNvSpPr txBox="1"/>
      </xdr:nvSpPr>
      <xdr:spPr>
        <a:xfrm>
          <a:off x="8331200" y="1447800"/>
          <a:ext cx="4388567" cy="10103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l-PL" sz="3600">
              <a:solidFill>
                <a:schemeClr val="tx1"/>
              </a:solidFill>
            </a:rPr>
            <a:t>Budzet-Firmowy.pl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8"/>
  <sheetViews>
    <sheetView tabSelected="1" topLeftCell="A6" workbookViewId="0">
      <selection activeCell="F5" sqref="F5"/>
    </sheetView>
  </sheetViews>
  <sheetFormatPr baseColWidth="10" defaultRowHeight="18" x14ac:dyDescent="0.25"/>
  <cols>
    <col min="1" max="2" width="10.83203125" style="19"/>
    <col min="3" max="3" width="29.5" style="19" bestFit="1" customWidth="1"/>
    <col min="4" max="4" width="26.83203125" style="19" bestFit="1" customWidth="1"/>
    <col min="5" max="5" width="16.33203125" style="19" bestFit="1" customWidth="1"/>
    <col min="6" max="6" width="16" style="19" bestFit="1" customWidth="1"/>
    <col min="7" max="7" width="25.83203125" style="19" bestFit="1" customWidth="1"/>
    <col min="8" max="8" width="12.6640625" style="19" bestFit="1" customWidth="1"/>
    <col min="9" max="9" width="17" style="19" bestFit="1" customWidth="1"/>
    <col min="10" max="11" width="20.83203125" style="19" bestFit="1" customWidth="1"/>
    <col min="12" max="12" width="18.33203125" style="19" bestFit="1" customWidth="1"/>
    <col min="13" max="15" width="10.83203125" style="19"/>
    <col min="16" max="16" width="15.1640625" style="19" bestFit="1" customWidth="1"/>
    <col min="17" max="16384" width="10.83203125" style="19"/>
  </cols>
  <sheetData>
    <row r="1" spans="2:7" s="29" customFormat="1" ht="21" x14ac:dyDescent="0.3">
      <c r="C1" s="36" t="s">
        <v>24</v>
      </c>
      <c r="D1" s="36"/>
      <c r="E1" s="37">
        <v>60000</v>
      </c>
    </row>
    <row r="2" spans="2:7" ht="21" x14ac:dyDescent="0.3">
      <c r="B2" s="55" t="s">
        <v>52</v>
      </c>
      <c r="C2" s="41" t="s">
        <v>23</v>
      </c>
      <c r="D2" s="42"/>
      <c r="E2" s="38">
        <f>E3+E6</f>
        <v>10000</v>
      </c>
      <c r="G2" s="19" t="s">
        <v>41</v>
      </c>
    </row>
    <row r="3" spans="2:7" x14ac:dyDescent="0.25">
      <c r="B3" s="55"/>
      <c r="C3" s="24"/>
      <c r="D3" s="2" t="s">
        <v>19</v>
      </c>
      <c r="E3" s="30">
        <f>SUM(E4:E5)</f>
        <v>4000</v>
      </c>
    </row>
    <row r="4" spans="2:7" x14ac:dyDescent="0.25">
      <c r="B4" s="55"/>
      <c r="C4" s="24"/>
      <c r="D4" s="1" t="s">
        <v>20</v>
      </c>
      <c r="E4" s="31">
        <v>2000</v>
      </c>
    </row>
    <row r="5" spans="2:7" x14ac:dyDescent="0.25">
      <c r="B5" s="55"/>
      <c r="C5" s="24"/>
      <c r="D5" s="1" t="s">
        <v>21</v>
      </c>
      <c r="E5" s="31">
        <v>2000</v>
      </c>
    </row>
    <row r="6" spans="2:7" x14ac:dyDescent="0.25">
      <c r="B6" s="55"/>
      <c r="C6" s="24"/>
      <c r="D6" s="3" t="s">
        <v>22</v>
      </c>
      <c r="E6" s="30">
        <v>6000</v>
      </c>
    </row>
    <row r="7" spans="2:7" s="29" customFormat="1" ht="21" x14ac:dyDescent="0.3">
      <c r="B7" s="55"/>
      <c r="C7" s="39" t="s">
        <v>17</v>
      </c>
      <c r="D7" s="39"/>
      <c r="E7" s="40">
        <f>E8+E12+E15+E20</f>
        <v>20000</v>
      </c>
    </row>
    <row r="8" spans="2:7" s="20" customFormat="1" ht="21" x14ac:dyDescent="0.3">
      <c r="B8" s="55"/>
      <c r="C8" s="4" t="s">
        <v>0</v>
      </c>
      <c r="D8" s="5"/>
      <c r="E8" s="6">
        <f>SUM(E9:E11)</f>
        <v>500</v>
      </c>
    </row>
    <row r="9" spans="2:7" ht="21" x14ac:dyDescent="0.3">
      <c r="B9" s="55"/>
      <c r="C9" s="7"/>
      <c r="D9" s="8" t="s">
        <v>1</v>
      </c>
      <c r="E9" s="9">
        <v>200</v>
      </c>
    </row>
    <row r="10" spans="2:7" ht="21" x14ac:dyDescent="0.3">
      <c r="B10" s="55"/>
      <c r="C10" s="7"/>
      <c r="D10" s="8" t="s">
        <v>2</v>
      </c>
      <c r="E10" s="9">
        <v>200</v>
      </c>
    </row>
    <row r="11" spans="2:7" ht="21" x14ac:dyDescent="0.3">
      <c r="B11" s="55"/>
      <c r="C11" s="7"/>
      <c r="D11" s="8" t="s">
        <v>3</v>
      </c>
      <c r="E11" s="9">
        <v>100</v>
      </c>
    </row>
    <row r="12" spans="2:7" s="20" customFormat="1" ht="21" x14ac:dyDescent="0.3">
      <c r="B12" s="55"/>
      <c r="C12" s="10" t="s">
        <v>5</v>
      </c>
      <c r="D12" s="11"/>
      <c r="E12" s="12">
        <f>SUM(E13:E14)</f>
        <v>280</v>
      </c>
    </row>
    <row r="13" spans="2:7" ht="21" x14ac:dyDescent="0.3">
      <c r="B13" s="55"/>
      <c r="C13" s="13"/>
      <c r="D13" s="14" t="s">
        <v>6</v>
      </c>
      <c r="E13" s="15">
        <v>200</v>
      </c>
    </row>
    <row r="14" spans="2:7" ht="21" x14ac:dyDescent="0.3">
      <c r="B14" s="55"/>
      <c r="C14" s="13"/>
      <c r="D14" s="14" t="s">
        <v>14</v>
      </c>
      <c r="E14" s="15">
        <v>80</v>
      </c>
    </row>
    <row r="15" spans="2:7" s="20" customFormat="1" ht="21" x14ac:dyDescent="0.3">
      <c r="B15" s="55"/>
      <c r="C15" s="10" t="s">
        <v>7</v>
      </c>
      <c r="D15" s="16"/>
      <c r="E15" s="12">
        <f>SUM(E16:E19)</f>
        <v>15320</v>
      </c>
    </row>
    <row r="16" spans="2:7" ht="21" x14ac:dyDescent="0.3">
      <c r="B16" s="55"/>
      <c r="C16" s="13"/>
      <c r="D16" s="14" t="s">
        <v>8</v>
      </c>
      <c r="E16" s="15">
        <v>10000</v>
      </c>
    </row>
    <row r="17" spans="2:8" ht="21" x14ac:dyDescent="0.3">
      <c r="B17" s="55"/>
      <c r="C17" s="13"/>
      <c r="D17" s="14" t="s">
        <v>9</v>
      </c>
      <c r="E17" s="15">
        <v>1184</v>
      </c>
    </row>
    <row r="18" spans="2:8" ht="21" x14ac:dyDescent="0.3">
      <c r="B18" s="55"/>
      <c r="C18" s="13"/>
      <c r="D18" s="14" t="s">
        <v>10</v>
      </c>
      <c r="E18" s="15">
        <f>2575+349+14+1107</f>
        <v>4045</v>
      </c>
    </row>
    <row r="19" spans="2:8" ht="21" x14ac:dyDescent="0.3">
      <c r="B19" s="55"/>
      <c r="C19" s="13"/>
      <c r="D19" s="14" t="s">
        <v>4</v>
      </c>
      <c r="E19" s="15">
        <v>91</v>
      </c>
    </row>
    <row r="20" spans="2:8" s="20" customFormat="1" ht="21" x14ac:dyDescent="0.3">
      <c r="B20" s="55"/>
      <c r="C20" s="10" t="s">
        <v>11</v>
      </c>
      <c r="D20" s="11"/>
      <c r="E20" s="12">
        <f>SUM(E21:E25)</f>
        <v>3900</v>
      </c>
    </row>
    <row r="21" spans="2:8" ht="21" x14ac:dyDescent="0.3">
      <c r="B21" s="55"/>
      <c r="C21" s="13"/>
      <c r="D21" s="14" t="s">
        <v>15</v>
      </c>
      <c r="E21" s="15">
        <v>3000</v>
      </c>
    </row>
    <row r="22" spans="2:8" ht="21" x14ac:dyDescent="0.3">
      <c r="B22" s="55"/>
      <c r="C22" s="13"/>
      <c r="D22" s="14" t="s">
        <v>12</v>
      </c>
      <c r="E22" s="15">
        <v>400</v>
      </c>
    </row>
    <row r="23" spans="2:8" ht="21" x14ac:dyDescent="0.3">
      <c r="B23" s="55"/>
      <c r="C23" s="13"/>
      <c r="D23" s="14" t="s">
        <v>13</v>
      </c>
      <c r="E23" s="15">
        <v>300</v>
      </c>
    </row>
    <row r="24" spans="2:8" ht="21" x14ac:dyDescent="0.3">
      <c r="B24" s="55"/>
      <c r="C24" s="13"/>
      <c r="D24" s="14" t="s">
        <v>16</v>
      </c>
      <c r="E24" s="15">
        <v>100</v>
      </c>
    </row>
    <row r="25" spans="2:8" ht="21" x14ac:dyDescent="0.3">
      <c r="B25" s="55"/>
      <c r="C25" s="13"/>
      <c r="D25" s="17" t="s">
        <v>4</v>
      </c>
      <c r="E25" s="18">
        <v>100</v>
      </c>
    </row>
    <row r="26" spans="2:8" s="29" customFormat="1" ht="21" x14ac:dyDescent="0.3">
      <c r="C26" s="43" t="s">
        <v>25</v>
      </c>
      <c r="D26" s="43"/>
      <c r="E26" s="44">
        <f>E1-E2-E7</f>
        <v>30000</v>
      </c>
    </row>
    <row r="27" spans="2:8" ht="21" x14ac:dyDescent="0.3">
      <c r="B27" s="54" t="s">
        <v>53</v>
      </c>
      <c r="C27" s="27" t="s">
        <v>34</v>
      </c>
      <c r="D27" s="27"/>
      <c r="E27" s="26">
        <v>2000</v>
      </c>
    </row>
    <row r="28" spans="2:8" x14ac:dyDescent="0.25">
      <c r="B28" s="54"/>
      <c r="C28" s="24"/>
      <c r="D28" s="24" t="s">
        <v>36</v>
      </c>
      <c r="E28" s="15">
        <v>1000</v>
      </c>
    </row>
    <row r="29" spans="2:8" x14ac:dyDescent="0.25">
      <c r="B29" s="54"/>
      <c r="C29" s="24"/>
      <c r="D29" s="24" t="s">
        <v>35</v>
      </c>
      <c r="E29" s="15">
        <v>1000</v>
      </c>
    </row>
    <row r="30" spans="2:8" ht="21" x14ac:dyDescent="0.3">
      <c r="B30" s="54"/>
      <c r="C30" s="27" t="s">
        <v>37</v>
      </c>
      <c r="D30" s="27"/>
      <c r="E30" s="26">
        <v>2500</v>
      </c>
      <c r="F30" s="21">
        <f>300000*0.1</f>
        <v>30000</v>
      </c>
      <c r="G30" s="23">
        <f>F30/12</f>
        <v>2500</v>
      </c>
      <c r="H30" s="23"/>
    </row>
    <row r="31" spans="2:8" ht="21" x14ac:dyDescent="0.3">
      <c r="B31" s="54"/>
      <c r="C31" s="27" t="s">
        <v>38</v>
      </c>
      <c r="D31" s="27"/>
      <c r="E31" s="28">
        <f>E26-E27-E30</f>
        <v>25500</v>
      </c>
    </row>
    <row r="32" spans="2:8" x14ac:dyDescent="0.25">
      <c r="B32" s="54"/>
      <c r="C32" s="24"/>
      <c r="D32" s="24" t="s">
        <v>9</v>
      </c>
      <c r="E32" s="25">
        <f>(E31-E33)*0.18</f>
        <v>2548.152</v>
      </c>
    </row>
    <row r="33" spans="2:12" x14ac:dyDescent="0.25">
      <c r="B33" s="54"/>
      <c r="C33" s="24"/>
      <c r="D33" s="24" t="s">
        <v>39</v>
      </c>
      <c r="E33" s="25">
        <f>(E1-E3-E8-E12-E20-E27)*0.23</f>
        <v>11343.6</v>
      </c>
    </row>
    <row r="34" spans="2:12" ht="21" x14ac:dyDescent="0.3">
      <c r="C34" s="45" t="s">
        <v>40</v>
      </c>
      <c r="D34" s="45"/>
      <c r="E34" s="46">
        <f>E31-E32-E33</f>
        <v>11608.247999999998</v>
      </c>
      <c r="F34" s="19">
        <f>E34/E1</f>
        <v>0.19347079999999997</v>
      </c>
    </row>
    <row r="37" spans="2:12" x14ac:dyDescent="0.25">
      <c r="C37" s="22" t="s">
        <v>42</v>
      </c>
      <c r="D37" s="22" t="s">
        <v>43</v>
      </c>
      <c r="E37" s="19">
        <f>3*8*20</f>
        <v>480</v>
      </c>
    </row>
    <row r="38" spans="2:12" x14ac:dyDescent="0.25">
      <c r="C38" s="22" t="s">
        <v>44</v>
      </c>
      <c r="D38" s="22" t="s">
        <v>45</v>
      </c>
      <c r="E38" s="19">
        <f>4*5</f>
        <v>20</v>
      </c>
    </row>
    <row r="39" spans="2:12" x14ac:dyDescent="0.25">
      <c r="D39" s="22" t="s">
        <v>46</v>
      </c>
      <c r="E39" s="19">
        <v>500</v>
      </c>
    </row>
    <row r="40" spans="2:12" x14ac:dyDescent="0.25">
      <c r="D40" s="22"/>
    </row>
    <row r="41" spans="2:12" x14ac:dyDescent="0.25">
      <c r="D41" s="22" t="s">
        <v>47</v>
      </c>
      <c r="E41" s="23">
        <f>E7/E39</f>
        <v>40</v>
      </c>
    </row>
    <row r="42" spans="2:12" x14ac:dyDescent="0.25">
      <c r="D42" s="22" t="s">
        <v>51</v>
      </c>
      <c r="E42" s="53">
        <v>0.1</v>
      </c>
    </row>
    <row r="43" spans="2:12" x14ac:dyDescent="0.25">
      <c r="D43" s="22"/>
    </row>
    <row r="45" spans="2:12" ht="21" x14ac:dyDescent="0.3">
      <c r="C45" s="32"/>
      <c r="D45" s="33" t="s">
        <v>33</v>
      </c>
      <c r="E45" s="33" t="s">
        <v>26</v>
      </c>
      <c r="F45" s="33" t="s">
        <v>27</v>
      </c>
      <c r="G45" s="33" t="s">
        <v>31</v>
      </c>
      <c r="H45" s="33" t="s">
        <v>32</v>
      </c>
      <c r="I45" s="51" t="s">
        <v>28</v>
      </c>
      <c r="J45" s="33" t="s">
        <v>48</v>
      </c>
      <c r="K45" s="34" t="s">
        <v>49</v>
      </c>
      <c r="L45" s="34" t="s">
        <v>50</v>
      </c>
    </row>
    <row r="46" spans="2:12" ht="21" x14ac:dyDescent="0.3">
      <c r="C46" s="34" t="s">
        <v>29</v>
      </c>
      <c r="D46" s="35">
        <v>40</v>
      </c>
      <c r="E46" s="47">
        <v>0.5</v>
      </c>
      <c r="F46" s="48">
        <f>$E$41*E46</f>
        <v>20</v>
      </c>
      <c r="G46" s="48">
        <v>5</v>
      </c>
      <c r="H46" s="48">
        <f>$E$42*D46</f>
        <v>4</v>
      </c>
      <c r="I46" s="49">
        <f>H46+G46+F46</f>
        <v>29</v>
      </c>
      <c r="J46" s="50">
        <f>D46-I46</f>
        <v>11</v>
      </c>
      <c r="K46" s="52">
        <f>(1/E46)*J46</f>
        <v>22</v>
      </c>
      <c r="L46" s="52">
        <f>K46*$E$39</f>
        <v>11000</v>
      </c>
    </row>
    <row r="47" spans="2:12" ht="21" x14ac:dyDescent="0.3">
      <c r="C47" s="34" t="s">
        <v>30</v>
      </c>
      <c r="D47" s="35">
        <v>120</v>
      </c>
      <c r="E47" s="47">
        <v>1</v>
      </c>
      <c r="F47" s="48">
        <f>$E$41*E47</f>
        <v>40</v>
      </c>
      <c r="G47" s="48">
        <v>16</v>
      </c>
      <c r="H47" s="48">
        <f>$E$42*D47</f>
        <v>12</v>
      </c>
      <c r="I47" s="49">
        <f>H47+G47+F47</f>
        <v>68</v>
      </c>
      <c r="J47" s="50">
        <f>D47-I47</f>
        <v>52</v>
      </c>
      <c r="K47" s="52">
        <f>(1/E47)*J47</f>
        <v>52</v>
      </c>
      <c r="L47" s="52">
        <f>K47*$E$39</f>
        <v>26000</v>
      </c>
    </row>
    <row r="48" spans="2:12" ht="21" x14ac:dyDescent="0.3">
      <c r="C48" s="34" t="s">
        <v>18</v>
      </c>
      <c r="D48" s="35">
        <v>400</v>
      </c>
      <c r="E48" s="47">
        <v>1</v>
      </c>
      <c r="F48" s="48">
        <f>$E$41*E48</f>
        <v>40</v>
      </c>
      <c r="G48" s="48">
        <v>8</v>
      </c>
      <c r="H48" s="48">
        <f>$E$42*D48</f>
        <v>40</v>
      </c>
      <c r="I48" s="49">
        <f>H48+G48+F48</f>
        <v>88</v>
      </c>
      <c r="J48" s="50">
        <f>D48-I48</f>
        <v>312</v>
      </c>
      <c r="K48" s="52">
        <f>(1/E48)*J48</f>
        <v>312</v>
      </c>
      <c r="L48" s="52">
        <f>K48*$E$39</f>
        <v>156000</v>
      </c>
    </row>
  </sheetData>
  <mergeCells count="9">
    <mergeCell ref="C2:D2"/>
    <mergeCell ref="B2:B25"/>
    <mergeCell ref="B27:B33"/>
    <mergeCell ref="C7:D7"/>
    <mergeCell ref="C26:D26"/>
    <mergeCell ref="C27:D27"/>
    <mergeCell ref="C30:D30"/>
    <mergeCell ref="C31:D31"/>
    <mergeCell ref="C34:D3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PODCAST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Microsoft Office</dc:creator>
  <cp:lastModifiedBy>Użytkownik Microsoft Office</cp:lastModifiedBy>
  <dcterms:created xsi:type="dcterms:W3CDTF">2018-02-05T20:19:13Z</dcterms:created>
  <dcterms:modified xsi:type="dcterms:W3CDTF">2018-02-08T22:23:01Z</dcterms:modified>
</cp:coreProperties>
</file>